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/>
  <mc:AlternateContent xmlns:mc="http://schemas.openxmlformats.org/markup-compatibility/2006">
    <mc:Choice Requires="x15">
      <x15ac:absPath xmlns:x15ac="http://schemas.microsoft.com/office/spreadsheetml/2010/11/ac" url="K:\Partnerships\KAN - Kern Alliance of Nonprofits\"/>
    </mc:Choice>
  </mc:AlternateContent>
  <bookViews>
    <workbookView xWindow="0" yWindow="0" windowWidth="25200" windowHeight="12345" activeTab="4"/>
  </bookViews>
  <sheets>
    <sheet name="SFP" sheetId="1" r:id="rId1"/>
    <sheet name="SoA" sheetId="2" r:id="rId2"/>
    <sheet name="SoA-II" sheetId="3" r:id="rId3"/>
    <sheet name="SCF" sheetId="4" r:id="rId4"/>
    <sheet name="SCF-Worksheet" sheetId="5" r:id="rId5"/>
  </sheets>
  <definedNames>
    <definedName name="_xlnm.Print_Area" localSheetId="3">SCF!$A$1:$K$35</definedName>
    <definedName name="_xlnm.Print_Area" localSheetId="4">'SCF-Worksheet'!$A$1:$K$42</definedName>
    <definedName name="_xlnm.Print_Area" localSheetId="0">SFP!$A$1:$J$47</definedName>
    <definedName name="_xlnm.Print_Area" localSheetId="1">SoA!$A$1:$J$29</definedName>
    <definedName name="_xlnm.Print_Area" localSheetId="2">'SoA-II'!$A$1:$K$25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5" l="1"/>
  <c r="K8" i="5" l="1"/>
  <c r="J8" i="5"/>
  <c r="J34" i="5" s="1"/>
  <c r="B34" i="5" s="1"/>
  <c r="I8" i="5"/>
  <c r="I20" i="5" s="1"/>
  <c r="B20" i="5" s="1"/>
  <c r="H8" i="5"/>
  <c r="G8" i="5"/>
  <c r="G16" i="5" s="1"/>
  <c r="B16" i="5" s="1"/>
  <c r="F8" i="5"/>
  <c r="F13" i="5" s="1"/>
  <c r="E8" i="5"/>
  <c r="E42" i="5" s="1"/>
  <c r="D8" i="5"/>
  <c r="D42" i="5" s="1"/>
  <c r="B8" i="5"/>
  <c r="B29" i="5"/>
  <c r="B28" i="5"/>
  <c r="B27" i="5"/>
  <c r="B26" i="5"/>
  <c r="B25" i="5"/>
  <c r="B15" i="5"/>
  <c r="B14" i="5"/>
  <c r="H17" i="4"/>
  <c r="H28" i="4"/>
  <c r="H23" i="4"/>
  <c r="K23" i="3"/>
  <c r="K18" i="3"/>
  <c r="K17" i="3"/>
  <c r="K16" i="3"/>
  <c r="I19" i="3"/>
  <c r="G19" i="3"/>
  <c r="E19" i="3"/>
  <c r="I13" i="3"/>
  <c r="I21" i="3" s="1"/>
  <c r="G13" i="3"/>
  <c r="G21" i="3" s="1"/>
  <c r="G25" i="3" s="1"/>
  <c r="E13" i="3"/>
  <c r="K12" i="3"/>
  <c r="K11" i="3"/>
  <c r="K10" i="3"/>
  <c r="K9" i="3"/>
  <c r="H11" i="2"/>
  <c r="H18" i="2" s="1"/>
  <c r="H23" i="2"/>
  <c r="H17" i="2"/>
  <c r="E21" i="3" l="1"/>
  <c r="E25" i="3" s="1"/>
  <c r="K25" i="3" s="1"/>
  <c r="K19" i="3"/>
  <c r="B31" i="5"/>
  <c r="B35" i="5"/>
  <c r="B36" i="5" s="1"/>
  <c r="I42" i="5"/>
  <c r="H19" i="5"/>
  <c r="B19" i="5" s="1"/>
  <c r="F42" i="5"/>
  <c r="B13" i="5"/>
  <c r="J42" i="5"/>
  <c r="K10" i="5"/>
  <c r="B10" i="5" s="1"/>
  <c r="H30" i="4"/>
  <c r="H34" i="4" s="1"/>
  <c r="K13" i="3"/>
  <c r="K21" i="3" s="1"/>
  <c r="H25" i="2"/>
  <c r="H29" i="2" s="1"/>
  <c r="I44" i="1"/>
  <c r="I45" i="1" s="1"/>
  <c r="I47" i="1" s="1"/>
  <c r="I40" i="1"/>
  <c r="I33" i="1"/>
  <c r="I29" i="1"/>
  <c r="I34" i="1" s="1"/>
  <c r="I18" i="1"/>
  <c r="I13" i="1"/>
  <c r="I20" i="1" s="1"/>
  <c r="B22" i="5" l="1"/>
  <c r="B38" i="5" s="1"/>
  <c r="B42" i="5" s="1"/>
  <c r="B43" i="5" s="1"/>
  <c r="G42" i="5"/>
  <c r="H42" i="5"/>
  <c r="K42" i="5"/>
</calcChain>
</file>

<file path=xl/sharedStrings.xml><?xml version="1.0" encoding="utf-8"?>
<sst xmlns="http://schemas.openxmlformats.org/spreadsheetml/2006/main" count="152" uniqueCount="122">
  <si>
    <t>Bakersfield Community Foundation</t>
  </si>
  <si>
    <t>Statement of Financial Position</t>
  </si>
  <si>
    <t>Current Assets</t>
  </si>
  <si>
    <t>Cash and cash equivalents</t>
  </si>
  <si>
    <t>Prepaid expenses and other current assets</t>
  </si>
  <si>
    <t>Investments</t>
  </si>
  <si>
    <t>Total current assets</t>
  </si>
  <si>
    <t>Noncurrent assets</t>
  </si>
  <si>
    <t>Cash designated for renovation project</t>
  </si>
  <si>
    <t>Property and equipment, net of accumlated depreciation</t>
  </si>
  <si>
    <t>Accrued expenses and other liabilities</t>
  </si>
  <si>
    <t>Total noncurrent assets</t>
  </si>
  <si>
    <t>ASSETS</t>
  </si>
  <si>
    <t>TOTAL ASSETS</t>
  </si>
  <si>
    <t>Grants receivable</t>
  </si>
  <si>
    <t>LIABILITIES AND NET ASSETS</t>
  </si>
  <si>
    <t>Current liabilities</t>
  </si>
  <si>
    <t>Accounts payable</t>
  </si>
  <si>
    <t>Current portion of note payable</t>
  </si>
  <si>
    <t>Total current liabilities</t>
  </si>
  <si>
    <t>Noncurrent liabilities</t>
  </si>
  <si>
    <t>Note payable, less current portion</t>
  </si>
  <si>
    <t>Total noncurrent liabilities</t>
  </si>
  <si>
    <t>TOTAL LIABILITIES</t>
  </si>
  <si>
    <t>Net assets</t>
  </si>
  <si>
    <t>Unrestricted net assets</t>
  </si>
  <si>
    <t>Board -designated renovation reserve</t>
  </si>
  <si>
    <t>Undesignated</t>
  </si>
  <si>
    <t>Total unrestricted net assets</t>
  </si>
  <si>
    <t>Temporarily restricted net assets</t>
  </si>
  <si>
    <t>Community outreach program</t>
  </si>
  <si>
    <t>Renovation project</t>
  </si>
  <si>
    <t>Total temporarily restricted net assets</t>
  </si>
  <si>
    <t>TOTAL NET ASSETS</t>
  </si>
  <si>
    <t>TOTAL LIABILITIES AND NET ASSETS</t>
  </si>
  <si>
    <t>Statement of Activities</t>
  </si>
  <si>
    <t>Year Ended December 31, 2017</t>
  </si>
  <si>
    <t>As of December 31, 2017</t>
  </si>
  <si>
    <t>Unrestricted Activities</t>
  </si>
  <si>
    <t>Revenue and Support:</t>
  </si>
  <si>
    <t>Contributions</t>
  </si>
  <si>
    <t>Grant income</t>
  </si>
  <si>
    <t>Net assets released from restriction</t>
  </si>
  <si>
    <t>Total Revenues and Support</t>
  </si>
  <si>
    <t>Expenses</t>
  </si>
  <si>
    <t>Program</t>
  </si>
  <si>
    <t>Management and general</t>
  </si>
  <si>
    <t>Fundraising</t>
  </si>
  <si>
    <t>Total Expenses</t>
  </si>
  <si>
    <t>Change in Unrestricted Net Assets</t>
  </si>
  <si>
    <t>Temporarily Restricted Activities</t>
  </si>
  <si>
    <t>Contribuitons</t>
  </si>
  <si>
    <t>Change in Temporarily Restricted Net Assets</t>
  </si>
  <si>
    <t>Change in Net Assets</t>
  </si>
  <si>
    <t>Investment income</t>
  </si>
  <si>
    <t>Revenues and Support:</t>
  </si>
  <si>
    <t>Unrestricted</t>
  </si>
  <si>
    <t>Restricted</t>
  </si>
  <si>
    <t>Total</t>
  </si>
  <si>
    <t>Temporarily</t>
  </si>
  <si>
    <t>Permanently</t>
  </si>
  <si>
    <t>Expenses:</t>
  </si>
  <si>
    <t>Net assets at beginning of year</t>
  </si>
  <si>
    <t>Net assets at end of period</t>
  </si>
  <si>
    <t>Statement of Cash Flows</t>
  </si>
  <si>
    <t>Change in net assets</t>
  </si>
  <si>
    <t xml:space="preserve">Adjustments to reconcile change in net assets </t>
  </si>
  <si>
    <t>CASH FLOWS FROM OPERATING ACTIVITIES</t>
  </si>
  <si>
    <t>to cash provided by opearting activities:</t>
  </si>
  <si>
    <t>Depreciation</t>
  </si>
  <si>
    <t>Accrued expenses</t>
  </si>
  <si>
    <t>Net cash provided by operating activities</t>
  </si>
  <si>
    <t>NET CASH FLOWS FROM INVESTING ACTIVITIES</t>
  </si>
  <si>
    <t xml:space="preserve">Proceeds from sale of investment securities </t>
  </si>
  <si>
    <t>Purchase of investment securities</t>
  </si>
  <si>
    <t>Net cash used in investing activities</t>
  </si>
  <si>
    <t>CASH FLOWS FROM FINANCING ACTIVITIES</t>
  </si>
  <si>
    <t>Loss on sale of investment securities</t>
  </si>
  <si>
    <t>Net cash provided by financing activities</t>
  </si>
  <si>
    <t>Net increase in cash and cash equivalents</t>
  </si>
  <si>
    <t>Cash and cash equivalents at beginning of year</t>
  </si>
  <si>
    <t>Decrease in long-term debt</t>
  </si>
  <si>
    <t>Cash and cash equivalents at end of period</t>
  </si>
  <si>
    <t>Increase (decrease) in operating liabilities</t>
  </si>
  <si>
    <t>Contributions restricted for long-term purposes</t>
  </si>
  <si>
    <t xml:space="preserve">Cash &amp; Cash </t>
  </si>
  <si>
    <t>Prepaid</t>
  </si>
  <si>
    <t>Cash</t>
  </si>
  <si>
    <t>Accounts</t>
  </si>
  <si>
    <t>Accrued</t>
  </si>
  <si>
    <t>Long-Term</t>
  </si>
  <si>
    <t>Net Assets</t>
  </si>
  <si>
    <t>Equivalents</t>
  </si>
  <si>
    <t>PP&amp;E</t>
  </si>
  <si>
    <t>Payable</t>
  </si>
  <si>
    <t>Debt</t>
  </si>
  <si>
    <t>CASH FLOWS FROM OPERATING ACTIVITIES:</t>
  </si>
  <si>
    <t>Net income</t>
  </si>
  <si>
    <t>Adjustments to reconcile net income to net cash</t>
  </si>
  <si>
    <t>used by operating activities:</t>
  </si>
  <si>
    <t>Unrealized gain (loss) on investments</t>
  </si>
  <si>
    <t>Changes in assets and liabilities:</t>
  </si>
  <si>
    <t xml:space="preserve">Increase in accounts payable and </t>
  </si>
  <si>
    <t xml:space="preserve">  other accrued liabilities</t>
  </si>
  <si>
    <t>Increase in accrued expenses</t>
  </si>
  <si>
    <t>CASH FLOWS FROM INVESTING ACTIVITIES:</t>
  </si>
  <si>
    <t>Purchase of Property &amp; Equipment</t>
  </si>
  <si>
    <t>Proceeds from sale of equipment</t>
  </si>
  <si>
    <t>Proceeds from sale of investment securities</t>
  </si>
  <si>
    <t>Reinvested interest and dividends on investments</t>
  </si>
  <si>
    <t>CASH FLOWS FROM FINANCING ACTIVITIES:</t>
  </si>
  <si>
    <t>Release of Cash held for LT Purposes</t>
  </si>
  <si>
    <t>CASH AND CASH EQUIVALENTS AT BEGINNING OF YEAR</t>
  </si>
  <si>
    <t>Pass</t>
  </si>
  <si>
    <t>Statement of Cash Flows - Indirect Method</t>
  </si>
  <si>
    <t>Long Term Debt</t>
  </si>
  <si>
    <t xml:space="preserve">  Net Cash Used by Financing Activities</t>
  </si>
  <si>
    <t xml:space="preserve">  Net Cash Provided in Operating Activities</t>
  </si>
  <si>
    <t xml:space="preserve">  Net Cash Used by Investing Activities</t>
  </si>
  <si>
    <t>NET INCREASE IN CASH AND CASH EQUIVALENTS</t>
  </si>
  <si>
    <t>CASH AND CASH EQUIVALENTS AT END OF PERIOD</t>
  </si>
  <si>
    <t>Receivables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</si>
</sst>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m/d/yy"/>
    <numFmt numFmtId="166" formatCode="_(* #,##0_);_(* \(#,##0\);_(* &quot;-&quot;??_);_(@_)"/>
    <numFmt numFmtId="167" formatCode="mmmm\ dd\,\ yyyy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0" fontId="3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</cellStyleXfs>
  <cellXfs count="74">
    <xf numFmtId="0" fontId="0" fillId="0" borderId="0" xfId="0"/>
    <xf numFmtId="0" fontId="1" fillId="0" borderId="0" xfId="0" applyFont="1"/>
    <xf numFmtId="0" fontId="0" fillId="0" borderId="0" xfId="0" applyAlignment="1">
      <alignment horizontal="left" indent="1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41" fontId="0" fillId="0" borderId="0" xfId="0" applyNumberFormat="1"/>
    <xf numFmtId="41" fontId="0" fillId="0" borderId="1" xfId="0" applyNumberFormat="1" applyBorder="1"/>
    <xf numFmtId="41" fontId="0" fillId="0" borderId="2" xfId="0" applyNumberFormat="1" applyBorder="1"/>
    <xf numFmtId="41" fontId="1" fillId="0" borderId="3" xfId="0" applyNumberFormat="1" applyFont="1" applyBorder="1"/>
    <xf numFmtId="41" fontId="1" fillId="0" borderId="0" xfId="0" applyNumberFormat="1" applyFont="1"/>
    <xf numFmtId="41" fontId="1" fillId="0" borderId="2" xfId="0" applyNumberFormat="1" applyFont="1" applyBorder="1"/>
    <xf numFmtId="0" fontId="2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0" fontId="1" fillId="0" borderId="1" xfId="0" applyFont="1" applyBorder="1" applyAlignment="1">
      <alignment horizontal="center"/>
    </xf>
    <xf numFmtId="41" fontId="0" fillId="0" borderId="0" xfId="0" applyNumberFormat="1" applyAlignment="1"/>
    <xf numFmtId="41" fontId="0" fillId="0" borderId="1" xfId="0" applyNumberFormat="1" applyBorder="1" applyAlignment="1"/>
    <xf numFmtId="41" fontId="0" fillId="0" borderId="0" xfId="0" applyNumberFormat="1" applyFont="1" applyAlignment="1"/>
    <xf numFmtId="0" fontId="0" fillId="0" borderId="0" xfId="0" applyFont="1" applyAlignment="1"/>
    <xf numFmtId="0" fontId="0" fillId="0" borderId="0" xfId="0" applyAlignment="1"/>
    <xf numFmtId="41" fontId="0" fillId="0" borderId="2" xfId="0" applyNumberFormat="1" applyFont="1" applyBorder="1" applyAlignment="1"/>
    <xf numFmtId="0" fontId="0" fillId="0" borderId="0" xfId="0" applyFont="1" applyBorder="1" applyAlignment="1"/>
    <xf numFmtId="41" fontId="0" fillId="0" borderId="0" xfId="0" applyNumberFormat="1" applyFont="1" applyBorder="1" applyAlignment="1"/>
    <xf numFmtId="41" fontId="0" fillId="0" borderId="3" xfId="0" applyNumberFormat="1" applyBorder="1" applyAlignment="1"/>
    <xf numFmtId="41" fontId="0" fillId="0" borderId="0" xfId="0" applyNumberFormat="1" applyAlignment="1">
      <alignment horizontal="center"/>
    </xf>
    <xf numFmtId="41" fontId="0" fillId="0" borderId="1" xfId="0" applyNumberFormat="1" applyBorder="1" applyAlignment="1">
      <alignment horizontal="center"/>
    </xf>
    <xf numFmtId="4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1" fontId="0" fillId="0" borderId="2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1" fontId="0" fillId="0" borderId="0" xfId="0" applyNumberFormat="1" applyFont="1" applyBorder="1" applyAlignment="1">
      <alignment horizontal="center"/>
    </xf>
    <xf numFmtId="41" fontId="0" fillId="0" borderId="3" xfId="0" applyNumberFormat="1" applyBorder="1" applyAlignment="1">
      <alignment horizontal="center"/>
    </xf>
    <xf numFmtId="41" fontId="0" fillId="0" borderId="0" xfId="0" applyNumberFormat="1" applyAlignment="1">
      <alignment horizontal="right"/>
    </xf>
    <xf numFmtId="41" fontId="0" fillId="0" borderId="1" xfId="0" applyNumberFormat="1" applyBorder="1" applyAlignment="1">
      <alignment horizontal="right"/>
    </xf>
    <xf numFmtId="41" fontId="1" fillId="0" borderId="0" xfId="0" applyNumberFormat="1" applyFont="1" applyAlignment="1">
      <alignment horizontal="right"/>
    </xf>
    <xf numFmtId="41" fontId="1" fillId="0" borderId="2" xfId="0" applyNumberFormat="1" applyFont="1" applyBorder="1" applyAlignment="1">
      <alignment horizontal="right"/>
    </xf>
    <xf numFmtId="41" fontId="1" fillId="0" borderId="0" xfId="0" applyNumberFormat="1" applyFont="1" applyBorder="1" applyAlignment="1">
      <alignment horizontal="right"/>
    </xf>
    <xf numFmtId="41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41" fontId="1" fillId="0" borderId="3" xfId="0" applyNumberFormat="1" applyFont="1" applyBorder="1" applyAlignment="1">
      <alignment horizontal="right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167" fontId="4" fillId="0" borderId="0" xfId="2" applyNumberFormat="1" applyAlignment="1">
      <alignment horizontal="left"/>
    </xf>
    <xf numFmtId="0" fontId="4" fillId="0" borderId="0" xfId="2"/>
    <xf numFmtId="0" fontId="4" fillId="0" borderId="1" xfId="2" applyBorder="1"/>
    <xf numFmtId="0" fontId="4" fillId="0" borderId="1" xfId="2" applyFill="1" applyBorder="1"/>
    <xf numFmtId="165" fontId="4" fillId="0" borderId="0" xfId="2" quotePrefix="1" applyNumberFormat="1" applyAlignment="1">
      <alignment horizontal="right"/>
    </xf>
    <xf numFmtId="37" fontId="5" fillId="0" borderId="0" xfId="2" applyNumberFormat="1" applyFont="1"/>
    <xf numFmtId="0" fontId="5" fillId="0" borderId="0" xfId="2" applyFont="1"/>
    <xf numFmtId="164" fontId="4" fillId="0" borderId="0" xfId="2" applyNumberFormat="1"/>
    <xf numFmtId="166" fontId="5" fillId="0" borderId="0" xfId="6" applyNumberFormat="1" applyFont="1"/>
    <xf numFmtId="166" fontId="5" fillId="0" borderId="1" xfId="6" applyNumberFormat="1" applyFont="1" applyBorder="1"/>
    <xf numFmtId="166" fontId="5" fillId="0" borderId="3" xfId="6" applyNumberFormat="1" applyFont="1" applyBorder="1"/>
    <xf numFmtId="37" fontId="5" fillId="0" borderId="0" xfId="2" applyNumberFormat="1" applyFont="1" applyBorder="1"/>
    <xf numFmtId="0" fontId="4" fillId="3" borderId="0" xfId="2" applyFont="1" applyFill="1" applyAlignment="1">
      <alignment horizontal="left" indent="1"/>
    </xf>
    <xf numFmtId="166" fontId="4" fillId="0" borderId="0" xfId="6" applyNumberFormat="1" applyFont="1"/>
    <xf numFmtId="0" fontId="4" fillId="3" borderId="0" xfId="2" applyNumberFormat="1" applyFont="1" applyFill="1" applyBorder="1" applyAlignment="1">
      <alignment horizontal="left" indent="1"/>
    </xf>
    <xf numFmtId="0" fontId="4" fillId="3" borderId="0" xfId="2" applyNumberFormat="1" applyFont="1" applyFill="1" applyAlignment="1">
      <alignment horizontal="left" indent="1"/>
    </xf>
    <xf numFmtId="0" fontId="4" fillId="3" borderId="0" xfId="2" applyNumberFormat="1" applyFont="1" applyFill="1" applyAlignment="1">
      <alignment horizontal="left" indent="2"/>
    </xf>
    <xf numFmtId="0" fontId="4" fillId="3" borderId="0" xfId="2" applyNumberFormat="1" applyFont="1" applyFill="1" applyAlignment="1">
      <alignment horizontal="left" indent="3"/>
    </xf>
    <xf numFmtId="0" fontId="3" fillId="2" borderId="0" xfId="7" applyFill="1" applyAlignment="1">
      <alignment horizontal="left" indent="2"/>
    </xf>
    <xf numFmtId="0" fontId="6" fillId="0" borderId="0" xfId="6" quotePrefix="1" applyNumberFormat="1" applyFont="1"/>
    <xf numFmtId="166" fontId="5" fillId="0" borderId="0" xfId="6" applyNumberFormat="1" applyFont="1" applyFill="1"/>
    <xf numFmtId="38" fontId="5" fillId="0" borderId="0" xfId="6" applyNumberFormat="1" applyFont="1"/>
    <xf numFmtId="0" fontId="4" fillId="0" borderId="0" xfId="2" applyFont="1"/>
    <xf numFmtId="0" fontId="4" fillId="0" borderId="1" xfId="2" applyFont="1" applyBorder="1"/>
    <xf numFmtId="38" fontId="4" fillId="0" borderId="0" xfId="2" applyNumberFormat="1"/>
    <xf numFmtId="0" fontId="5" fillId="0" borderId="0" xfId="2" applyFont="1" applyAlignment="1">
      <alignment horizontal="left" indent="1"/>
    </xf>
    <xf numFmtId="166" fontId="5" fillId="0" borderId="0" xfId="6" applyNumberFormat="1" applyFont="1" applyBorder="1"/>
    <xf numFmtId="0" fontId="1" fillId="0" borderId="0" xfId="0" applyFont="1" applyAlignment="1">
      <alignment horizontal="center"/>
    </xf>
  </cellXfs>
  <cellStyles count="8">
    <cellStyle name="Comma 2" xfId="3"/>
    <cellStyle name="Comma 3" xfId="6"/>
    <cellStyle name="Currency 2" xfId="4"/>
    <cellStyle name="Currency 3" xfId="5"/>
    <cellStyle name="Normal" xfId="0" builtinId="0"/>
    <cellStyle name="Normal 2" xfId="2"/>
    <cellStyle name="Normal 2 2" xfId="7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activeCell="L17" sqref="L17"/>
    </sheetView>
  </sheetViews>
  <sheetFormatPr defaultRowHeight="15" x14ac:dyDescent="0.25"/>
  <cols>
    <col min="9" max="9" width="14" customWidth="1"/>
  </cols>
  <sheetData>
    <row r="1" spans="1:10" x14ac:dyDescent="0.2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x14ac:dyDescent="0.25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x14ac:dyDescent="0.25">
      <c r="A3" s="73" t="s">
        <v>37</v>
      </c>
      <c r="B3" s="73"/>
      <c r="C3" s="73"/>
      <c r="D3" s="73"/>
      <c r="E3" s="73"/>
      <c r="F3" s="73"/>
      <c r="G3" s="73"/>
      <c r="H3" s="73"/>
      <c r="I3" s="73"/>
      <c r="J3" s="73"/>
    </row>
    <row r="6" spans="1:10" x14ac:dyDescent="0.25">
      <c r="A6" s="3" t="s">
        <v>12</v>
      </c>
    </row>
    <row r="7" spans="1:10" x14ac:dyDescent="0.25">
      <c r="I7" s="6"/>
    </row>
    <row r="8" spans="1:10" x14ac:dyDescent="0.25">
      <c r="A8" s="2" t="s">
        <v>2</v>
      </c>
      <c r="I8" s="6"/>
    </row>
    <row r="9" spans="1:10" x14ac:dyDescent="0.25">
      <c r="B9" t="s">
        <v>3</v>
      </c>
      <c r="I9" s="6">
        <v>24500</v>
      </c>
    </row>
    <row r="10" spans="1:10" x14ac:dyDescent="0.25">
      <c r="B10" t="s">
        <v>14</v>
      </c>
      <c r="I10" s="6">
        <v>45000</v>
      </c>
    </row>
    <row r="11" spans="1:10" x14ac:dyDescent="0.25">
      <c r="B11" t="s">
        <v>4</v>
      </c>
      <c r="I11" s="6">
        <v>2500</v>
      </c>
    </row>
    <row r="12" spans="1:10" x14ac:dyDescent="0.25">
      <c r="B12" t="s">
        <v>5</v>
      </c>
      <c r="I12" s="7">
        <v>50000</v>
      </c>
    </row>
    <row r="13" spans="1:10" x14ac:dyDescent="0.25">
      <c r="B13" t="s">
        <v>6</v>
      </c>
      <c r="I13" s="6">
        <f>I9+I10+I11+I12</f>
        <v>122000</v>
      </c>
    </row>
    <row r="14" spans="1:10" x14ac:dyDescent="0.25">
      <c r="I14" s="6"/>
    </row>
    <row r="15" spans="1:10" x14ac:dyDescent="0.25">
      <c r="A15" s="2" t="s">
        <v>7</v>
      </c>
      <c r="I15" s="6"/>
    </row>
    <row r="16" spans="1:10" x14ac:dyDescent="0.25">
      <c r="B16" t="s">
        <v>8</v>
      </c>
      <c r="I16" s="6">
        <v>75000</v>
      </c>
    </row>
    <row r="17" spans="1:9" x14ac:dyDescent="0.25">
      <c r="B17" t="s">
        <v>9</v>
      </c>
      <c r="I17" s="7">
        <v>65000</v>
      </c>
    </row>
    <row r="18" spans="1:9" x14ac:dyDescent="0.25">
      <c r="B18" t="s">
        <v>11</v>
      </c>
      <c r="I18" s="8">
        <f>I16+I17</f>
        <v>140000</v>
      </c>
    </row>
    <row r="19" spans="1:9" ht="6" customHeight="1" x14ac:dyDescent="0.25">
      <c r="I19" s="6"/>
    </row>
    <row r="20" spans="1:9" ht="15.75" thickBot="1" x14ac:dyDescent="0.3">
      <c r="A20" s="3" t="s">
        <v>13</v>
      </c>
      <c r="B20" s="1"/>
      <c r="I20" s="9">
        <f>I13+I18</f>
        <v>262000</v>
      </c>
    </row>
    <row r="21" spans="1:9" ht="15.75" thickTop="1" x14ac:dyDescent="0.25">
      <c r="I21" s="6"/>
    </row>
    <row r="22" spans="1:9" x14ac:dyDescent="0.25">
      <c r="I22" s="6"/>
    </row>
    <row r="23" spans="1:9" x14ac:dyDescent="0.25">
      <c r="A23" s="3" t="s">
        <v>15</v>
      </c>
      <c r="I23" s="6"/>
    </row>
    <row r="24" spans="1:9" x14ac:dyDescent="0.25">
      <c r="I24" s="6"/>
    </row>
    <row r="25" spans="1:9" x14ac:dyDescent="0.25">
      <c r="A25" s="2" t="s">
        <v>16</v>
      </c>
      <c r="I25" s="6"/>
    </row>
    <row r="26" spans="1:9" x14ac:dyDescent="0.25">
      <c r="B26" t="s">
        <v>17</v>
      </c>
      <c r="I26" s="6">
        <v>4500</v>
      </c>
    </row>
    <row r="27" spans="1:9" x14ac:dyDescent="0.25">
      <c r="B27" t="s">
        <v>10</v>
      </c>
      <c r="I27" s="6">
        <v>16000</v>
      </c>
    </row>
    <row r="28" spans="1:9" x14ac:dyDescent="0.25">
      <c r="B28" t="s">
        <v>18</v>
      </c>
      <c r="I28" s="7">
        <v>25000</v>
      </c>
    </row>
    <row r="29" spans="1:9" x14ac:dyDescent="0.25">
      <c r="B29" t="s">
        <v>19</v>
      </c>
      <c r="I29" s="6">
        <f>I26+I27+I28</f>
        <v>45500</v>
      </c>
    </row>
    <row r="30" spans="1:9" x14ac:dyDescent="0.25">
      <c r="I30" s="6"/>
    </row>
    <row r="31" spans="1:9" x14ac:dyDescent="0.25">
      <c r="A31" s="2" t="s">
        <v>20</v>
      </c>
      <c r="I31" s="6"/>
    </row>
    <row r="32" spans="1:9" x14ac:dyDescent="0.25">
      <c r="B32" t="s">
        <v>21</v>
      </c>
      <c r="I32" s="7">
        <v>100000</v>
      </c>
    </row>
    <row r="33" spans="1:9" x14ac:dyDescent="0.25">
      <c r="B33" t="s">
        <v>22</v>
      </c>
      <c r="I33" s="8">
        <f>I32</f>
        <v>100000</v>
      </c>
    </row>
    <row r="34" spans="1:9" x14ac:dyDescent="0.25">
      <c r="B34" s="1" t="s">
        <v>23</v>
      </c>
      <c r="I34" s="10">
        <f>I29+I33</f>
        <v>145500</v>
      </c>
    </row>
    <row r="35" spans="1:9" x14ac:dyDescent="0.25">
      <c r="I35" s="6"/>
    </row>
    <row r="36" spans="1:9" x14ac:dyDescent="0.25">
      <c r="A36" s="2" t="s">
        <v>24</v>
      </c>
      <c r="I36" s="6"/>
    </row>
    <row r="37" spans="1:9" x14ac:dyDescent="0.25">
      <c r="A37" s="2" t="s">
        <v>25</v>
      </c>
      <c r="I37" s="6"/>
    </row>
    <row r="38" spans="1:9" x14ac:dyDescent="0.25">
      <c r="A38" s="2"/>
      <c r="B38" s="5" t="s">
        <v>27</v>
      </c>
      <c r="I38" s="6">
        <v>21500</v>
      </c>
    </row>
    <row r="39" spans="1:9" x14ac:dyDescent="0.25">
      <c r="A39" s="2"/>
      <c r="B39" s="5" t="s">
        <v>26</v>
      </c>
      <c r="I39" s="7">
        <v>75000</v>
      </c>
    </row>
    <row r="40" spans="1:9" x14ac:dyDescent="0.25">
      <c r="B40" t="s">
        <v>28</v>
      </c>
      <c r="I40" s="6">
        <f>I38+I39</f>
        <v>96500</v>
      </c>
    </row>
    <row r="41" spans="1:9" x14ac:dyDescent="0.25">
      <c r="A41" s="2" t="s">
        <v>29</v>
      </c>
      <c r="I41" s="6"/>
    </row>
    <row r="42" spans="1:9" x14ac:dyDescent="0.25">
      <c r="B42" t="s">
        <v>30</v>
      </c>
      <c r="I42" s="6">
        <v>10000</v>
      </c>
    </row>
    <row r="43" spans="1:9" x14ac:dyDescent="0.25">
      <c r="B43" t="s">
        <v>31</v>
      </c>
      <c r="I43" s="7">
        <v>10000</v>
      </c>
    </row>
    <row r="44" spans="1:9" x14ac:dyDescent="0.25">
      <c r="B44" t="s">
        <v>32</v>
      </c>
      <c r="I44" s="8">
        <f>I42+I43</f>
        <v>20000</v>
      </c>
    </row>
    <row r="45" spans="1:9" x14ac:dyDescent="0.25">
      <c r="B45" s="1" t="s">
        <v>33</v>
      </c>
      <c r="I45" s="11">
        <f>I44+I40</f>
        <v>116500</v>
      </c>
    </row>
    <row r="46" spans="1:9" ht="8.25" customHeight="1" x14ac:dyDescent="0.25">
      <c r="I46" s="6"/>
    </row>
    <row r="47" spans="1:9" ht="15.75" thickBot="1" x14ac:dyDescent="0.3">
      <c r="A47" s="3" t="s">
        <v>34</v>
      </c>
      <c r="I47" s="9">
        <f>I45+I34</f>
        <v>262000</v>
      </c>
    </row>
    <row r="48" spans="1:9" ht="15.75" thickTop="1" x14ac:dyDescent="0.25">
      <c r="I48" s="6"/>
    </row>
  </sheetData>
  <mergeCells count="3">
    <mergeCell ref="A1:J1"/>
    <mergeCell ref="A2:J2"/>
    <mergeCell ref="A3:J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sqref="A1:J29"/>
    </sheetView>
  </sheetViews>
  <sheetFormatPr defaultRowHeight="15" x14ac:dyDescent="0.25"/>
  <sheetData>
    <row r="1" spans="1:10" x14ac:dyDescent="0.2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x14ac:dyDescent="0.25">
      <c r="A2" s="73" t="s">
        <v>35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x14ac:dyDescent="0.25">
      <c r="A3" s="73" t="s">
        <v>36</v>
      </c>
      <c r="B3" s="73"/>
      <c r="C3" s="73"/>
      <c r="D3" s="73"/>
      <c r="E3" s="73"/>
      <c r="F3" s="73"/>
      <c r="G3" s="73"/>
      <c r="H3" s="73"/>
      <c r="I3" s="73"/>
      <c r="J3" s="73"/>
    </row>
    <row r="5" spans="1:10" x14ac:dyDescent="0.25">
      <c r="A5" s="12" t="s">
        <v>38</v>
      </c>
      <c r="H5" s="6"/>
    </row>
    <row r="6" spans="1:10" x14ac:dyDescent="0.25">
      <c r="A6" s="1" t="s">
        <v>39</v>
      </c>
      <c r="H6" s="28"/>
    </row>
    <row r="7" spans="1:10" x14ac:dyDescent="0.25">
      <c r="A7" t="s">
        <v>40</v>
      </c>
      <c r="H7" s="36">
        <v>26000</v>
      </c>
    </row>
    <row r="8" spans="1:10" x14ac:dyDescent="0.25">
      <c r="A8" t="s">
        <v>41</v>
      </c>
      <c r="H8" s="36">
        <v>40000</v>
      </c>
    </row>
    <row r="9" spans="1:10" x14ac:dyDescent="0.25">
      <c r="A9" t="s">
        <v>54</v>
      </c>
      <c r="H9" s="36">
        <v>12000</v>
      </c>
    </row>
    <row r="10" spans="1:10" x14ac:dyDescent="0.25">
      <c r="A10" t="s">
        <v>42</v>
      </c>
      <c r="H10" s="37">
        <v>25000</v>
      </c>
    </row>
    <row r="11" spans="1:10" x14ac:dyDescent="0.25">
      <c r="A11" s="1" t="s">
        <v>43</v>
      </c>
      <c r="H11" s="38">
        <f>H7+H8+H10+H9</f>
        <v>103000</v>
      </c>
    </row>
    <row r="12" spans="1:10" ht="8.25" customHeight="1" x14ac:dyDescent="0.25">
      <c r="H12" s="36"/>
    </row>
    <row r="13" spans="1:10" x14ac:dyDescent="0.25">
      <c r="A13" s="1" t="s">
        <v>44</v>
      </c>
      <c r="H13" s="36"/>
    </row>
    <row r="14" spans="1:10" x14ac:dyDescent="0.25">
      <c r="A14" t="s">
        <v>45</v>
      </c>
      <c r="H14" s="36">
        <v>19000</v>
      </c>
    </row>
    <row r="15" spans="1:10" x14ac:dyDescent="0.25">
      <c r="A15" s="13" t="s">
        <v>46</v>
      </c>
      <c r="H15" s="36">
        <v>5500</v>
      </c>
    </row>
    <row r="16" spans="1:10" x14ac:dyDescent="0.25">
      <c r="A16" t="s">
        <v>47</v>
      </c>
      <c r="H16" s="37">
        <v>2500</v>
      </c>
    </row>
    <row r="17" spans="1:8" x14ac:dyDescent="0.25">
      <c r="A17" s="1" t="s">
        <v>48</v>
      </c>
      <c r="H17" s="39">
        <f>H14+H15+H16</f>
        <v>27000</v>
      </c>
    </row>
    <row r="18" spans="1:8" x14ac:dyDescent="0.25">
      <c r="A18" s="1" t="s">
        <v>49</v>
      </c>
      <c r="H18" s="38">
        <f>H11-H17</f>
        <v>76000</v>
      </c>
    </row>
    <row r="19" spans="1:8" ht="9" customHeight="1" x14ac:dyDescent="0.25">
      <c r="H19" s="36"/>
    </row>
    <row r="20" spans="1:8" x14ac:dyDescent="0.25">
      <c r="A20" s="12" t="s">
        <v>50</v>
      </c>
      <c r="H20" s="36"/>
    </row>
    <row r="21" spans="1:8" x14ac:dyDescent="0.25">
      <c r="A21" t="s">
        <v>51</v>
      </c>
      <c r="H21" s="36">
        <v>35000</v>
      </c>
    </row>
    <row r="22" spans="1:8" x14ac:dyDescent="0.25">
      <c r="A22" t="s">
        <v>42</v>
      </c>
      <c r="H22" s="37">
        <v>-25000</v>
      </c>
    </row>
    <row r="23" spans="1:8" x14ac:dyDescent="0.25">
      <c r="A23" s="1" t="s">
        <v>52</v>
      </c>
      <c r="H23" s="39">
        <f>H21+H22</f>
        <v>10000</v>
      </c>
    </row>
    <row r="24" spans="1:8" ht="6.75" customHeight="1" x14ac:dyDescent="0.25">
      <c r="H24" s="36"/>
    </row>
    <row r="25" spans="1:8" x14ac:dyDescent="0.25">
      <c r="A25" s="1" t="s">
        <v>53</v>
      </c>
      <c r="H25" s="40">
        <f>H18+H23</f>
        <v>86000</v>
      </c>
    </row>
    <row r="26" spans="1:8" ht="8.25" customHeight="1" x14ac:dyDescent="0.25">
      <c r="H26" s="36"/>
    </row>
    <row r="27" spans="1:8" x14ac:dyDescent="0.25">
      <c r="A27" s="1" t="s">
        <v>62</v>
      </c>
      <c r="H27" s="41">
        <v>30500</v>
      </c>
    </row>
    <row r="28" spans="1:8" ht="7.5" customHeight="1" x14ac:dyDescent="0.25">
      <c r="H28" s="42"/>
    </row>
    <row r="29" spans="1:8" ht="15.75" thickBot="1" x14ac:dyDescent="0.3">
      <c r="A29" s="1" t="s">
        <v>63</v>
      </c>
      <c r="H29" s="43">
        <f>H25+H27</f>
        <v>116500</v>
      </c>
    </row>
    <row r="30" spans="1:8" ht="15.75" thickTop="1" x14ac:dyDescent="0.25"/>
  </sheetData>
  <mergeCells count="3">
    <mergeCell ref="A1:J1"/>
    <mergeCell ref="A2:J2"/>
    <mergeCell ref="A3:J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K29" sqref="K29"/>
    </sheetView>
  </sheetViews>
  <sheetFormatPr defaultRowHeight="15" x14ac:dyDescent="0.25"/>
  <cols>
    <col min="5" max="5" width="12.5703125" customWidth="1"/>
    <col min="6" max="6" width="2.28515625" customWidth="1"/>
    <col min="7" max="7" width="13" customWidth="1"/>
    <col min="8" max="8" width="1.85546875" customWidth="1"/>
    <col min="9" max="9" width="15.42578125" customWidth="1"/>
    <col min="10" max="10" width="2.42578125" customWidth="1"/>
    <col min="11" max="11" width="15.85546875" customWidth="1"/>
  </cols>
  <sheetData>
    <row r="1" spans="1:11" x14ac:dyDescent="0.2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x14ac:dyDescent="0.25">
      <c r="A2" s="73" t="s">
        <v>35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x14ac:dyDescent="0.25">
      <c r="A3" s="73" t="s">
        <v>36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6" spans="1:11" x14ac:dyDescent="0.25">
      <c r="E6" s="4"/>
      <c r="F6" s="4"/>
      <c r="G6" s="4" t="s">
        <v>59</v>
      </c>
      <c r="H6" s="4"/>
      <c r="I6" s="4" t="s">
        <v>60</v>
      </c>
      <c r="J6" s="4"/>
      <c r="K6" s="4"/>
    </row>
    <row r="7" spans="1:11" x14ac:dyDescent="0.25">
      <c r="E7" s="18" t="s">
        <v>56</v>
      </c>
      <c r="F7" s="4"/>
      <c r="G7" s="18" t="s">
        <v>57</v>
      </c>
      <c r="H7" s="4"/>
      <c r="I7" s="18" t="s">
        <v>57</v>
      </c>
      <c r="J7" s="4"/>
      <c r="K7" s="18" t="s">
        <v>58</v>
      </c>
    </row>
    <row r="8" spans="1:11" x14ac:dyDescent="0.25">
      <c r="A8" s="13" t="s">
        <v>55</v>
      </c>
      <c r="B8" s="13"/>
      <c r="C8" s="13"/>
      <c r="D8" s="13"/>
      <c r="E8" s="1"/>
      <c r="F8" s="1"/>
      <c r="G8" s="1"/>
      <c r="H8" s="1"/>
      <c r="I8" s="1"/>
      <c r="J8" s="1"/>
      <c r="K8" s="1"/>
    </row>
    <row r="9" spans="1:11" x14ac:dyDescent="0.25">
      <c r="A9" s="16" t="s">
        <v>40</v>
      </c>
      <c r="B9" s="13"/>
      <c r="C9" s="13"/>
      <c r="D9" s="13"/>
      <c r="E9" s="28">
        <v>26000</v>
      </c>
      <c r="F9" s="28"/>
      <c r="G9" s="28">
        <v>35000</v>
      </c>
      <c r="H9" s="19"/>
      <c r="I9" s="28"/>
      <c r="J9" s="28"/>
      <c r="K9" s="19">
        <f>E9+G9+I9</f>
        <v>61000</v>
      </c>
    </row>
    <row r="10" spans="1:11" x14ac:dyDescent="0.25">
      <c r="A10" s="16" t="s">
        <v>41</v>
      </c>
      <c r="B10" s="13"/>
      <c r="C10" s="13"/>
      <c r="D10" s="13"/>
      <c r="E10" s="28">
        <v>40000</v>
      </c>
      <c r="F10" s="28"/>
      <c r="G10" s="28"/>
      <c r="H10" s="19"/>
      <c r="I10" s="28"/>
      <c r="J10" s="28"/>
      <c r="K10" s="19">
        <f>E10+G10+I10</f>
        <v>40000</v>
      </c>
    </row>
    <row r="11" spans="1:11" x14ac:dyDescent="0.25">
      <c r="A11" s="16" t="s">
        <v>54</v>
      </c>
      <c r="B11" s="13"/>
      <c r="C11" s="13"/>
      <c r="D11" s="13"/>
      <c r="E11" s="28">
        <v>12000</v>
      </c>
      <c r="F11" s="28"/>
      <c r="G11" s="28"/>
      <c r="H11" s="19"/>
      <c r="I11" s="28"/>
      <c r="J11" s="28"/>
      <c r="K11" s="19">
        <f>E11+G11+I11</f>
        <v>12000</v>
      </c>
    </row>
    <row r="12" spans="1:11" x14ac:dyDescent="0.25">
      <c r="A12" s="16" t="s">
        <v>42</v>
      </c>
      <c r="B12" s="13"/>
      <c r="C12" s="13"/>
      <c r="D12" s="13"/>
      <c r="E12" s="29">
        <v>25000</v>
      </c>
      <c r="F12" s="28"/>
      <c r="G12" s="29">
        <v>-25000</v>
      </c>
      <c r="H12" s="19"/>
      <c r="I12" s="29"/>
      <c r="J12" s="28"/>
      <c r="K12" s="20">
        <f>E12+G12+I12</f>
        <v>0</v>
      </c>
    </row>
    <row r="13" spans="1:11" x14ac:dyDescent="0.25">
      <c r="A13" s="16" t="s">
        <v>43</v>
      </c>
      <c r="B13" s="13"/>
      <c r="C13" s="13"/>
      <c r="D13" s="13"/>
      <c r="E13" s="30">
        <f>SUM(E9:E12)</f>
        <v>103000</v>
      </c>
      <c r="F13" s="31"/>
      <c r="G13" s="30">
        <f>SUM(G9:G12)</f>
        <v>10000</v>
      </c>
      <c r="H13" s="22"/>
      <c r="I13" s="30">
        <f>SUM(I9:I12)</f>
        <v>0</v>
      </c>
      <c r="J13" s="31"/>
      <c r="K13" s="21">
        <f>SUM(K9:K12)</f>
        <v>113000</v>
      </c>
    </row>
    <row r="14" spans="1:11" x14ac:dyDescent="0.25">
      <c r="A14" s="13"/>
      <c r="B14" s="13"/>
      <c r="C14" s="13"/>
      <c r="D14" s="13"/>
      <c r="E14" s="31"/>
      <c r="F14" s="31"/>
      <c r="G14" s="31"/>
      <c r="H14" s="22"/>
      <c r="I14" s="31"/>
      <c r="J14" s="31"/>
      <c r="K14" s="22"/>
    </row>
    <row r="15" spans="1:11" x14ac:dyDescent="0.25">
      <c r="A15" s="13" t="s">
        <v>61</v>
      </c>
      <c r="B15" s="13"/>
      <c r="C15" s="13"/>
      <c r="D15" s="13"/>
      <c r="E15" s="14"/>
      <c r="F15" s="14"/>
      <c r="G15" s="14"/>
      <c r="H15" s="23"/>
      <c r="I15" s="14"/>
      <c r="J15" s="14"/>
      <c r="K15" s="23"/>
    </row>
    <row r="16" spans="1:11" x14ac:dyDescent="0.25">
      <c r="A16" s="16" t="s">
        <v>45</v>
      </c>
      <c r="B16" s="13"/>
      <c r="C16" s="13"/>
      <c r="D16" s="13"/>
      <c r="E16" s="28">
        <v>19000</v>
      </c>
      <c r="F16" s="28"/>
      <c r="G16" s="28"/>
      <c r="H16" s="19"/>
      <c r="I16" s="28"/>
      <c r="J16" s="28"/>
      <c r="K16" s="19">
        <f>E16+G16+I16</f>
        <v>19000</v>
      </c>
    </row>
    <row r="17" spans="1:11" x14ac:dyDescent="0.25">
      <c r="A17" s="16" t="s">
        <v>46</v>
      </c>
      <c r="B17" s="13"/>
      <c r="C17" s="13"/>
      <c r="D17" s="13"/>
      <c r="E17" s="28">
        <v>5500</v>
      </c>
      <c r="F17" s="28"/>
      <c r="G17" s="28"/>
      <c r="H17" s="19"/>
      <c r="I17" s="28"/>
      <c r="J17" s="28"/>
      <c r="K17" s="19">
        <f>E17+G17+I17</f>
        <v>5500</v>
      </c>
    </row>
    <row r="18" spans="1:11" x14ac:dyDescent="0.25">
      <c r="A18" s="16" t="s">
        <v>47</v>
      </c>
      <c r="B18" s="13"/>
      <c r="C18" s="13"/>
      <c r="D18" s="13"/>
      <c r="E18" s="29">
        <v>2500</v>
      </c>
      <c r="F18" s="28"/>
      <c r="G18" s="29"/>
      <c r="H18" s="19"/>
      <c r="I18" s="29"/>
      <c r="J18" s="28"/>
      <c r="K18" s="20">
        <f>E18+G18+I18</f>
        <v>2500</v>
      </c>
    </row>
    <row r="19" spans="1:11" x14ac:dyDescent="0.25">
      <c r="A19" s="16" t="s">
        <v>48</v>
      </c>
      <c r="B19" s="13"/>
      <c r="C19" s="13"/>
      <c r="D19" s="13"/>
      <c r="E19" s="32">
        <f>E16+E17+E18</f>
        <v>27000</v>
      </c>
      <c r="F19" s="30"/>
      <c r="G19" s="32">
        <f>G16+G17+G18</f>
        <v>0</v>
      </c>
      <c r="H19" s="21"/>
      <c r="I19" s="32">
        <f>I16+I17+I18</f>
        <v>0</v>
      </c>
      <c r="J19" s="30"/>
      <c r="K19" s="24">
        <f>K16+K17+K18</f>
        <v>27000</v>
      </c>
    </row>
    <row r="20" spans="1:11" ht="7.5" customHeight="1" x14ac:dyDescent="0.25">
      <c r="A20" s="13"/>
      <c r="B20" s="13"/>
      <c r="C20" s="13"/>
      <c r="D20" s="13"/>
      <c r="E20" s="33"/>
      <c r="F20" s="33"/>
      <c r="G20" s="33"/>
      <c r="H20" s="25"/>
      <c r="I20" s="33"/>
      <c r="J20" s="33"/>
      <c r="K20" s="25"/>
    </row>
    <row r="21" spans="1:11" s="1" customFormat="1" x14ac:dyDescent="0.25">
      <c r="A21" s="17" t="s">
        <v>53</v>
      </c>
      <c r="B21" s="13"/>
      <c r="C21" s="13"/>
      <c r="D21" s="13"/>
      <c r="E21" s="34">
        <f>E13-E19</f>
        <v>76000</v>
      </c>
      <c r="F21" s="33"/>
      <c r="G21" s="34">
        <f>G13-G19</f>
        <v>10000</v>
      </c>
      <c r="H21" s="25"/>
      <c r="I21" s="34">
        <f>I13-I19</f>
        <v>0</v>
      </c>
      <c r="J21" s="33"/>
      <c r="K21" s="26">
        <f>K13-K19</f>
        <v>86000</v>
      </c>
    </row>
    <row r="22" spans="1:11" ht="7.5" customHeight="1" x14ac:dyDescent="0.25">
      <c r="A22" s="13"/>
      <c r="B22" s="13"/>
      <c r="C22" s="13"/>
      <c r="D22" s="13"/>
      <c r="E22" s="28"/>
      <c r="F22" s="28"/>
      <c r="G22" s="28"/>
      <c r="H22" s="19"/>
      <c r="I22" s="28"/>
      <c r="J22" s="28"/>
      <c r="K22" s="19"/>
    </row>
    <row r="23" spans="1:11" x14ac:dyDescent="0.25">
      <c r="A23" s="13" t="s">
        <v>62</v>
      </c>
      <c r="B23" s="13"/>
      <c r="C23" s="13"/>
      <c r="D23" s="13"/>
      <c r="E23" s="29">
        <v>20500</v>
      </c>
      <c r="F23" s="28"/>
      <c r="G23" s="29">
        <v>10000</v>
      </c>
      <c r="H23" s="19"/>
      <c r="I23" s="29"/>
      <c r="J23" s="28"/>
      <c r="K23" s="20">
        <f>E23+G23+I23</f>
        <v>30500</v>
      </c>
    </row>
    <row r="24" spans="1:11" ht="8.25" customHeight="1" x14ac:dyDescent="0.25">
      <c r="A24" s="13"/>
      <c r="B24" s="13"/>
      <c r="C24" s="13"/>
      <c r="D24" s="13"/>
      <c r="E24" s="28"/>
      <c r="F24" s="28"/>
      <c r="G24" s="28"/>
      <c r="H24" s="19"/>
      <c r="I24" s="28"/>
      <c r="J24" s="28"/>
      <c r="K24" s="19"/>
    </row>
    <row r="25" spans="1:11" ht="15.75" thickBot="1" x14ac:dyDescent="0.3">
      <c r="A25" s="13" t="s">
        <v>63</v>
      </c>
      <c r="B25" s="13"/>
      <c r="C25" s="13"/>
      <c r="D25" s="13"/>
      <c r="E25" s="35">
        <f>E21+E23</f>
        <v>96500</v>
      </c>
      <c r="F25" s="28"/>
      <c r="G25" s="35">
        <f>G21+G23</f>
        <v>20000</v>
      </c>
      <c r="H25" s="19"/>
      <c r="I25" s="35"/>
      <c r="J25" s="28"/>
      <c r="K25" s="27">
        <f>E25+G25+I25</f>
        <v>116500</v>
      </c>
    </row>
    <row r="26" spans="1:11" ht="15.75" thickTop="1" x14ac:dyDescent="0.25">
      <c r="E26" s="6"/>
      <c r="F26" s="6"/>
      <c r="G26" s="6"/>
      <c r="H26" s="6"/>
      <c r="I26" s="6"/>
      <c r="J26" s="6"/>
      <c r="K26" s="6"/>
    </row>
  </sheetData>
  <mergeCells count="3">
    <mergeCell ref="A1:K1"/>
    <mergeCell ref="A2:K2"/>
    <mergeCell ref="A3:K3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>
      <selection sqref="A1:K34"/>
    </sheetView>
  </sheetViews>
  <sheetFormatPr defaultRowHeight="15" x14ac:dyDescent="0.25"/>
  <sheetData>
    <row r="1" spans="1:11" x14ac:dyDescent="0.2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x14ac:dyDescent="0.25">
      <c r="A2" s="73" t="s">
        <v>64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x14ac:dyDescent="0.25">
      <c r="A3" s="73" t="s">
        <v>36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6" spans="1:11" x14ac:dyDescent="0.25">
      <c r="A6" s="13" t="s">
        <v>67</v>
      </c>
      <c r="H6" s="28"/>
    </row>
    <row r="7" spans="1:11" x14ac:dyDescent="0.25">
      <c r="A7" s="2" t="s">
        <v>65</v>
      </c>
      <c r="H7" s="28">
        <v>86000</v>
      </c>
    </row>
    <row r="8" spans="1:11" x14ac:dyDescent="0.25">
      <c r="A8" s="2" t="s">
        <v>66</v>
      </c>
      <c r="H8" s="28"/>
    </row>
    <row r="9" spans="1:11" x14ac:dyDescent="0.25">
      <c r="A9" s="2" t="s">
        <v>68</v>
      </c>
      <c r="H9" s="28"/>
    </row>
    <row r="10" spans="1:11" x14ac:dyDescent="0.25">
      <c r="A10" s="44" t="s">
        <v>69</v>
      </c>
      <c r="H10" s="28">
        <v>1500</v>
      </c>
    </row>
    <row r="11" spans="1:11" x14ac:dyDescent="0.25">
      <c r="A11" s="44" t="s">
        <v>77</v>
      </c>
      <c r="H11" s="28">
        <v>-3000</v>
      </c>
    </row>
    <row r="12" spans="1:11" x14ac:dyDescent="0.25">
      <c r="A12" s="44" t="s">
        <v>84</v>
      </c>
      <c r="H12" s="28">
        <v>-10000</v>
      </c>
    </row>
    <row r="13" spans="1:11" x14ac:dyDescent="0.25">
      <c r="A13" s="44" t="s">
        <v>83</v>
      </c>
      <c r="H13" s="28"/>
    </row>
    <row r="14" spans="1:11" x14ac:dyDescent="0.25">
      <c r="A14" s="45" t="s">
        <v>17</v>
      </c>
      <c r="H14" s="28">
        <v>-1700</v>
      </c>
    </row>
    <row r="15" spans="1:11" x14ac:dyDescent="0.25">
      <c r="A15" s="45" t="s">
        <v>70</v>
      </c>
      <c r="H15" s="29">
        <v>2500</v>
      </c>
    </row>
    <row r="16" spans="1:11" x14ac:dyDescent="0.25">
      <c r="H16" s="28"/>
    </row>
    <row r="17" spans="1:8" x14ac:dyDescent="0.25">
      <c r="A17" t="s">
        <v>71</v>
      </c>
      <c r="H17" s="29">
        <f>H7+H10+H14+H15+H11+H12</f>
        <v>75300</v>
      </c>
    </row>
    <row r="18" spans="1:8" x14ac:dyDescent="0.25">
      <c r="H18" s="28"/>
    </row>
    <row r="19" spans="1:8" x14ac:dyDescent="0.25">
      <c r="A19" t="s">
        <v>72</v>
      </c>
      <c r="H19" s="28"/>
    </row>
    <row r="20" spans="1:8" x14ac:dyDescent="0.25">
      <c r="A20" s="2" t="s">
        <v>73</v>
      </c>
      <c r="H20" s="28">
        <v>1200</v>
      </c>
    </row>
    <row r="21" spans="1:8" x14ac:dyDescent="0.25">
      <c r="A21" s="2" t="s">
        <v>74</v>
      </c>
      <c r="H21" s="29">
        <v>-25000</v>
      </c>
    </row>
    <row r="22" spans="1:8" x14ac:dyDescent="0.25">
      <c r="H22" s="28"/>
    </row>
    <row r="23" spans="1:8" x14ac:dyDescent="0.25">
      <c r="A23" t="s">
        <v>75</v>
      </c>
      <c r="H23" s="29">
        <f>H20+H21</f>
        <v>-23800</v>
      </c>
    </row>
    <row r="24" spans="1:8" x14ac:dyDescent="0.25">
      <c r="H24" s="28"/>
    </row>
    <row r="25" spans="1:8" x14ac:dyDescent="0.25">
      <c r="A25" t="s">
        <v>76</v>
      </c>
      <c r="H25" s="28"/>
    </row>
    <row r="26" spans="1:8" x14ac:dyDescent="0.25">
      <c r="A26" s="2" t="s">
        <v>81</v>
      </c>
      <c r="H26" s="29">
        <v>-29750</v>
      </c>
    </row>
    <row r="27" spans="1:8" x14ac:dyDescent="0.25">
      <c r="H27" s="28"/>
    </row>
    <row r="28" spans="1:8" x14ac:dyDescent="0.25">
      <c r="A28" t="s">
        <v>78</v>
      </c>
      <c r="H28" s="28">
        <f>H26</f>
        <v>-29750</v>
      </c>
    </row>
    <row r="29" spans="1:8" x14ac:dyDescent="0.25">
      <c r="H29" s="28"/>
    </row>
    <row r="30" spans="1:8" x14ac:dyDescent="0.25">
      <c r="A30" t="s">
        <v>79</v>
      </c>
      <c r="H30" s="28">
        <f>H28+H23+H17</f>
        <v>21750</v>
      </c>
    </row>
    <row r="31" spans="1:8" x14ac:dyDescent="0.25">
      <c r="H31" s="28"/>
    </row>
    <row r="32" spans="1:8" x14ac:dyDescent="0.25">
      <c r="A32" t="s">
        <v>80</v>
      </c>
      <c r="H32" s="29">
        <v>2750</v>
      </c>
    </row>
    <row r="33" spans="1:8" x14ac:dyDescent="0.25">
      <c r="H33" s="28"/>
    </row>
    <row r="34" spans="1:8" ht="15.75" thickBot="1" x14ac:dyDescent="0.3">
      <c r="A34" t="s">
        <v>82</v>
      </c>
      <c r="H34" s="35">
        <f>H30+H32</f>
        <v>24500</v>
      </c>
    </row>
    <row r="35" spans="1:8" ht="15.75" thickTop="1" x14ac:dyDescent="0.25"/>
    <row r="37" spans="1:8" x14ac:dyDescent="0.25">
      <c r="H37" s="15"/>
    </row>
  </sheetData>
  <mergeCells count="3">
    <mergeCell ref="A1:K1"/>
    <mergeCell ref="A2:K2"/>
    <mergeCell ref="A3:K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workbookViewId="0">
      <selection activeCell="G28" sqref="G28"/>
    </sheetView>
  </sheetViews>
  <sheetFormatPr defaultRowHeight="15" x14ac:dyDescent="0.25"/>
  <cols>
    <col min="1" max="1" width="47.28515625" customWidth="1"/>
    <col min="2" max="3" width="13.140625" customWidth="1"/>
    <col min="4" max="4" width="11.5703125" customWidth="1"/>
    <col min="7" max="7" width="10.42578125" customWidth="1"/>
    <col min="10" max="10" width="12.7109375" customWidth="1"/>
    <col min="11" max="11" width="12.42578125" customWidth="1"/>
  </cols>
  <sheetData>
    <row r="1" spans="1:12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x14ac:dyDescent="0.25">
      <c r="A2" s="47" t="s">
        <v>114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x14ac:dyDescent="0.25">
      <c r="A3" s="46">
        <v>43100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x14ac:dyDescent="0.25">
      <c r="A4" s="47"/>
      <c r="B4" s="47" t="s">
        <v>85</v>
      </c>
      <c r="C4" s="47"/>
      <c r="D4" s="47"/>
      <c r="E4" s="47" t="s">
        <v>86</v>
      </c>
      <c r="F4" s="47"/>
      <c r="G4" s="47" t="s">
        <v>87</v>
      </c>
      <c r="H4" s="68" t="s">
        <v>88</v>
      </c>
      <c r="I4" s="47" t="s">
        <v>89</v>
      </c>
      <c r="J4" s="47" t="s">
        <v>90</v>
      </c>
      <c r="K4" s="47" t="s">
        <v>91</v>
      </c>
      <c r="L4" s="47"/>
    </row>
    <row r="5" spans="1:12" x14ac:dyDescent="0.25">
      <c r="A5" s="47"/>
      <c r="B5" s="48" t="s">
        <v>92</v>
      </c>
      <c r="C5" s="48" t="s">
        <v>121</v>
      </c>
      <c r="D5" s="48" t="s">
        <v>5</v>
      </c>
      <c r="E5" s="48" t="s">
        <v>44</v>
      </c>
      <c r="F5" s="48" t="s">
        <v>93</v>
      </c>
      <c r="G5" s="48" t="s">
        <v>90</v>
      </c>
      <c r="H5" s="69" t="s">
        <v>94</v>
      </c>
      <c r="I5" s="48" t="s">
        <v>44</v>
      </c>
      <c r="J5" s="48" t="s">
        <v>95</v>
      </c>
      <c r="K5" s="49"/>
      <c r="L5" s="47"/>
    </row>
    <row r="6" spans="1:12" x14ac:dyDescent="0.25">
      <c r="A6" s="50">
        <v>43100</v>
      </c>
      <c r="B6" s="67">
        <v>24500</v>
      </c>
      <c r="C6" s="67">
        <v>45000</v>
      </c>
      <c r="D6" s="67">
        <v>50000</v>
      </c>
      <c r="E6" s="66">
        <v>2500</v>
      </c>
      <c r="F6" s="54">
        <v>65000</v>
      </c>
      <c r="G6" s="54">
        <v>20000</v>
      </c>
      <c r="H6" s="66">
        <v>-4500</v>
      </c>
      <c r="I6" s="66">
        <v>-16000</v>
      </c>
      <c r="J6" s="66">
        <v>-125000</v>
      </c>
      <c r="K6" s="66">
        <v>-116500</v>
      </c>
      <c r="L6" s="54">
        <v>0</v>
      </c>
    </row>
    <row r="7" spans="1:12" x14ac:dyDescent="0.25">
      <c r="A7" s="50">
        <v>42735</v>
      </c>
      <c r="B7" s="66">
        <v>2750</v>
      </c>
      <c r="C7" s="66">
        <v>45000</v>
      </c>
      <c r="D7" s="66">
        <v>23200</v>
      </c>
      <c r="E7" s="66">
        <v>2500</v>
      </c>
      <c r="F7" s="66">
        <v>66500</v>
      </c>
      <c r="G7" s="66">
        <v>10000</v>
      </c>
      <c r="H7" s="66">
        <v>-6200</v>
      </c>
      <c r="I7" s="66">
        <v>-13500</v>
      </c>
      <c r="J7" s="66">
        <v>-154750</v>
      </c>
      <c r="K7" s="66">
        <v>-30500</v>
      </c>
      <c r="L7" s="54">
        <v>0</v>
      </c>
    </row>
    <row r="8" spans="1:12" x14ac:dyDescent="0.25">
      <c r="A8" s="53"/>
      <c r="B8" s="54">
        <f t="shared" ref="B8:K8" si="0">B6-B7</f>
        <v>21750</v>
      </c>
      <c r="C8" s="54">
        <f t="shared" si="0"/>
        <v>0</v>
      </c>
      <c r="D8" s="54">
        <f t="shared" si="0"/>
        <v>26800</v>
      </c>
      <c r="E8" s="54">
        <f t="shared" si="0"/>
        <v>0</v>
      </c>
      <c r="F8" s="54">
        <f t="shared" si="0"/>
        <v>-1500</v>
      </c>
      <c r="G8" s="54">
        <f t="shared" si="0"/>
        <v>10000</v>
      </c>
      <c r="H8" s="54">
        <f t="shared" si="0"/>
        <v>1700</v>
      </c>
      <c r="I8" s="54">
        <f t="shared" si="0"/>
        <v>-2500</v>
      </c>
      <c r="J8" s="54">
        <f t="shared" si="0"/>
        <v>29750</v>
      </c>
      <c r="K8" s="54">
        <f t="shared" si="0"/>
        <v>-86000</v>
      </c>
      <c r="L8" s="54">
        <v>0</v>
      </c>
    </row>
    <row r="9" spans="1:12" x14ac:dyDescent="0.25">
      <c r="A9" s="53" t="s">
        <v>96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1"/>
    </row>
    <row r="10" spans="1:12" x14ac:dyDescent="0.25">
      <c r="A10" s="61" t="s">
        <v>97</v>
      </c>
      <c r="B10" s="54">
        <f>SUM(D10:K10)</f>
        <v>86000</v>
      </c>
      <c r="C10" s="54"/>
      <c r="D10" s="54"/>
      <c r="E10" s="54"/>
      <c r="F10" s="54"/>
      <c r="G10" s="54"/>
      <c r="H10" s="54"/>
      <c r="I10" s="54"/>
      <c r="J10" s="54"/>
      <c r="K10" s="54">
        <f>-K8</f>
        <v>86000</v>
      </c>
      <c r="L10" s="51"/>
    </row>
    <row r="11" spans="1:12" x14ac:dyDescent="0.25">
      <c r="A11" s="61" t="s">
        <v>98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2"/>
    </row>
    <row r="12" spans="1:12" x14ac:dyDescent="0.25">
      <c r="A12" s="61" t="s">
        <v>99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2"/>
    </row>
    <row r="13" spans="1:12" x14ac:dyDescent="0.25">
      <c r="A13" s="62" t="s">
        <v>69</v>
      </c>
      <c r="B13" s="54">
        <f>SUM(D13:K13)</f>
        <v>1500</v>
      </c>
      <c r="C13" s="54"/>
      <c r="D13" s="54"/>
      <c r="E13" s="54"/>
      <c r="F13" s="54">
        <f>-F8</f>
        <v>1500</v>
      </c>
      <c r="G13" s="54"/>
      <c r="H13" s="54"/>
      <c r="I13" s="54"/>
      <c r="J13" s="54"/>
      <c r="K13" s="54"/>
      <c r="L13" s="52"/>
    </row>
    <row r="14" spans="1:12" x14ac:dyDescent="0.25">
      <c r="A14" s="64" t="s">
        <v>100</v>
      </c>
      <c r="B14" s="54">
        <f>SUM(D14:K14)</f>
        <v>0</v>
      </c>
      <c r="C14" s="54"/>
      <c r="D14" s="66">
        <v>0</v>
      </c>
      <c r="E14" s="54"/>
      <c r="F14" s="54"/>
      <c r="G14" s="54"/>
      <c r="H14" s="54"/>
      <c r="I14" s="54"/>
      <c r="J14" s="54"/>
      <c r="K14" s="54"/>
      <c r="L14" s="52"/>
    </row>
    <row r="15" spans="1:12" x14ac:dyDescent="0.25">
      <c r="A15" s="62" t="s">
        <v>77</v>
      </c>
      <c r="B15" s="54">
        <f>SUM(D15:K15)</f>
        <v>-3000</v>
      </c>
      <c r="C15" s="54"/>
      <c r="D15" s="54">
        <v>-3000</v>
      </c>
      <c r="E15" s="54"/>
      <c r="F15" s="54"/>
      <c r="G15" s="54"/>
      <c r="H15" s="54"/>
      <c r="I15" s="54"/>
      <c r="J15" s="54"/>
      <c r="K15" s="54"/>
      <c r="L15" s="52"/>
    </row>
    <row r="16" spans="1:12" x14ac:dyDescent="0.25">
      <c r="A16" s="62" t="s">
        <v>84</v>
      </c>
      <c r="B16" s="54">
        <f>SUM(D16:K16)</f>
        <v>-10000</v>
      </c>
      <c r="C16" s="54"/>
      <c r="D16" s="54"/>
      <c r="E16" s="54"/>
      <c r="F16" s="54"/>
      <c r="G16" s="54">
        <f>-G8</f>
        <v>-10000</v>
      </c>
      <c r="H16" s="54"/>
      <c r="I16" s="54"/>
      <c r="J16" s="54"/>
      <c r="K16" s="54"/>
      <c r="L16" s="52"/>
    </row>
    <row r="17" spans="1:12" x14ac:dyDescent="0.25">
      <c r="A17" s="62" t="s">
        <v>101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2"/>
    </row>
    <row r="18" spans="1:12" x14ac:dyDescent="0.25">
      <c r="A18" s="63" t="s">
        <v>102</v>
      </c>
      <c r="B18" s="54"/>
      <c r="C18" s="54"/>
      <c r="D18" s="54"/>
      <c r="E18" s="54"/>
      <c r="F18" s="54"/>
      <c r="G18" s="54"/>
      <c r="H18" s="54">
        <v>0</v>
      </c>
      <c r="I18" s="54"/>
      <c r="J18" s="54"/>
      <c r="K18" s="54"/>
      <c r="L18" s="52"/>
    </row>
    <row r="19" spans="1:12" x14ac:dyDescent="0.25">
      <c r="A19" s="63" t="s">
        <v>103</v>
      </c>
      <c r="B19" s="54">
        <f>SUM(D19:K19)</f>
        <v>-1700</v>
      </c>
      <c r="C19" s="54"/>
      <c r="D19" s="54"/>
      <c r="E19" s="54"/>
      <c r="F19" s="54"/>
      <c r="G19" s="54">
        <v>0</v>
      </c>
      <c r="H19" s="54">
        <f>-H8</f>
        <v>-1700</v>
      </c>
      <c r="I19" s="54"/>
      <c r="J19" s="54"/>
      <c r="K19" s="54"/>
      <c r="L19" s="52"/>
    </row>
    <row r="20" spans="1:12" x14ac:dyDescent="0.25">
      <c r="A20" s="63" t="s">
        <v>104</v>
      </c>
      <c r="B20" s="54">
        <f>SUM(D20:K20)</f>
        <v>2500</v>
      </c>
      <c r="C20" s="54"/>
      <c r="D20" s="54"/>
      <c r="E20" s="54"/>
      <c r="F20" s="54"/>
      <c r="G20" s="54"/>
      <c r="H20" s="54"/>
      <c r="I20" s="54">
        <f>-I8</f>
        <v>2500</v>
      </c>
      <c r="J20" s="54"/>
      <c r="K20" s="54"/>
      <c r="L20" s="52"/>
    </row>
    <row r="21" spans="1:12" x14ac:dyDescent="0.25">
      <c r="A21" s="52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2"/>
    </row>
    <row r="22" spans="1:12" x14ac:dyDescent="0.25">
      <c r="A22" s="52" t="s">
        <v>117</v>
      </c>
      <c r="B22" s="55">
        <f>SUM(B10:B20)</f>
        <v>75300</v>
      </c>
      <c r="C22" s="72"/>
      <c r="D22" s="54"/>
      <c r="E22" s="54"/>
      <c r="F22" s="54"/>
      <c r="G22" s="54"/>
      <c r="H22" s="54"/>
      <c r="I22" s="54"/>
      <c r="J22" s="54"/>
      <c r="K22" s="54"/>
      <c r="L22" s="52"/>
    </row>
    <row r="23" spans="1:12" x14ac:dyDescent="0.25">
      <c r="A23" s="47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2"/>
    </row>
    <row r="24" spans="1:12" x14ac:dyDescent="0.25">
      <c r="A24" s="52" t="s">
        <v>105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2"/>
    </row>
    <row r="25" spans="1:12" x14ac:dyDescent="0.25">
      <c r="A25" s="58" t="s">
        <v>106</v>
      </c>
      <c r="B25" s="54">
        <f>SUM(D25:K25)</f>
        <v>0</v>
      </c>
      <c r="C25" s="54"/>
      <c r="D25" s="65"/>
      <c r="E25" s="54"/>
      <c r="F25" s="54">
        <v>0</v>
      </c>
      <c r="G25" s="54"/>
      <c r="H25" s="54"/>
      <c r="I25" s="54"/>
      <c r="J25" s="59"/>
      <c r="K25" s="59"/>
      <c r="L25" s="52"/>
    </row>
    <row r="26" spans="1:12" x14ac:dyDescent="0.25">
      <c r="A26" s="58" t="s">
        <v>107</v>
      </c>
      <c r="B26" s="54">
        <f>SUM(D26:K26)</f>
        <v>0</v>
      </c>
      <c r="C26" s="54"/>
      <c r="D26" s="65"/>
      <c r="E26" s="54"/>
      <c r="F26" s="54"/>
      <c r="G26" s="54"/>
      <c r="H26" s="54"/>
      <c r="I26" s="54"/>
      <c r="J26" s="59"/>
      <c r="K26" s="59"/>
      <c r="L26" s="52"/>
    </row>
    <row r="27" spans="1:12" x14ac:dyDescent="0.25">
      <c r="A27" s="60" t="s">
        <v>74</v>
      </c>
      <c r="B27" s="54">
        <f>SUM(D27:K27)</f>
        <v>-25000</v>
      </c>
      <c r="C27" s="54"/>
      <c r="D27" s="66">
        <v>-25000</v>
      </c>
      <c r="E27" s="54"/>
      <c r="F27" s="54"/>
      <c r="G27" s="54"/>
      <c r="H27" s="54"/>
      <c r="I27" s="54"/>
      <c r="J27" s="59"/>
      <c r="K27" s="59"/>
      <c r="L27" s="52"/>
    </row>
    <row r="28" spans="1:12" x14ac:dyDescent="0.25">
      <c r="A28" s="60" t="s">
        <v>108</v>
      </c>
      <c r="B28" s="54">
        <f>SUM(D28:K28)</f>
        <v>1200</v>
      </c>
      <c r="C28" s="54"/>
      <c r="D28" s="66">
        <v>1200</v>
      </c>
      <c r="E28" s="54"/>
      <c r="F28" s="54">
        <v>0</v>
      </c>
      <c r="G28" s="54"/>
      <c r="H28" s="54"/>
      <c r="I28" s="54"/>
      <c r="J28" s="59"/>
      <c r="K28" s="59"/>
      <c r="L28" s="52"/>
    </row>
    <row r="29" spans="1:12" x14ac:dyDescent="0.25">
      <c r="A29" s="60" t="s">
        <v>109</v>
      </c>
      <c r="B29" s="54">
        <f>SUM(D29:K29)</f>
        <v>0</v>
      </c>
      <c r="C29" s="54"/>
      <c r="D29" s="66">
        <v>0</v>
      </c>
      <c r="E29" s="54"/>
      <c r="F29" s="54"/>
      <c r="G29" s="54"/>
      <c r="H29" s="54"/>
      <c r="I29" s="54"/>
      <c r="J29" s="59"/>
      <c r="K29" s="59"/>
      <c r="L29" s="52"/>
    </row>
    <row r="30" spans="1:12" x14ac:dyDescent="0.25">
      <c r="A30" s="52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2"/>
    </row>
    <row r="31" spans="1:12" x14ac:dyDescent="0.25">
      <c r="A31" s="52" t="s">
        <v>118</v>
      </c>
      <c r="B31" s="55">
        <f>B27+B28</f>
        <v>-23800</v>
      </c>
      <c r="C31" s="72"/>
      <c r="D31" s="54"/>
      <c r="E31" s="54"/>
      <c r="F31" s="54"/>
      <c r="G31" s="54"/>
      <c r="H31" s="54"/>
      <c r="I31" s="54"/>
      <c r="J31" s="54"/>
      <c r="K31" s="54"/>
      <c r="L31" s="52"/>
    </row>
    <row r="32" spans="1:12" x14ac:dyDescent="0.25">
      <c r="A32" s="52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2"/>
    </row>
    <row r="33" spans="1:12" x14ac:dyDescent="0.25">
      <c r="A33" s="52" t="s">
        <v>110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2"/>
    </row>
    <row r="34" spans="1:12" x14ac:dyDescent="0.25">
      <c r="A34" s="58" t="s">
        <v>115</v>
      </c>
      <c r="B34" s="54">
        <f>SUM(D34:K34)</f>
        <v>-29750</v>
      </c>
      <c r="C34" s="54"/>
      <c r="D34" s="54">
        <v>0</v>
      </c>
      <c r="E34" s="54"/>
      <c r="F34" s="54"/>
      <c r="G34" s="54"/>
      <c r="H34" s="54"/>
      <c r="I34" s="54"/>
      <c r="J34" s="54">
        <f>-J8</f>
        <v>-29750</v>
      </c>
      <c r="K34" s="66">
        <v>0</v>
      </c>
      <c r="L34" s="52"/>
    </row>
    <row r="35" spans="1:12" x14ac:dyDescent="0.25">
      <c r="A35" s="71" t="s">
        <v>111</v>
      </c>
      <c r="B35" s="54">
        <f>SUM(D35:K35)</f>
        <v>0</v>
      </c>
      <c r="C35" s="54"/>
      <c r="D35" s="54"/>
      <c r="E35" s="54"/>
      <c r="F35" s="54"/>
      <c r="G35" s="54">
        <v>0</v>
      </c>
      <c r="H35" s="54"/>
      <c r="I35" s="54"/>
      <c r="J35" s="54"/>
      <c r="K35" s="54"/>
      <c r="L35" s="52"/>
    </row>
    <row r="36" spans="1:12" x14ac:dyDescent="0.25">
      <c r="A36" s="52" t="s">
        <v>116</v>
      </c>
      <c r="B36" s="55">
        <f>B34+B35</f>
        <v>-29750</v>
      </c>
      <c r="C36" s="72"/>
      <c r="D36" s="54"/>
      <c r="E36" s="54"/>
      <c r="F36" s="54"/>
      <c r="G36" s="54"/>
      <c r="H36" s="54"/>
      <c r="I36" s="54"/>
      <c r="J36" s="54"/>
      <c r="K36" s="54"/>
      <c r="L36" s="52"/>
    </row>
    <row r="37" spans="1:12" x14ac:dyDescent="0.25">
      <c r="A37" s="52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2"/>
    </row>
    <row r="38" spans="1:12" x14ac:dyDescent="0.25">
      <c r="A38" s="52" t="s">
        <v>119</v>
      </c>
      <c r="B38" s="54">
        <f>B36+B31+B22</f>
        <v>21750</v>
      </c>
      <c r="C38" s="54"/>
      <c r="D38" s="54"/>
      <c r="E38" s="54"/>
      <c r="F38" s="54"/>
      <c r="G38" s="54"/>
      <c r="H38" s="54"/>
      <c r="I38" s="54"/>
      <c r="J38" s="54"/>
      <c r="K38" s="54"/>
      <c r="L38" s="52"/>
    </row>
    <row r="39" spans="1:12" x14ac:dyDescent="0.25">
      <c r="A39" s="52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2"/>
    </row>
    <row r="40" spans="1:12" x14ac:dyDescent="0.25">
      <c r="A40" s="52" t="s">
        <v>112</v>
      </c>
      <c r="B40" s="55">
        <v>2750</v>
      </c>
      <c r="C40" s="55"/>
      <c r="D40" s="55"/>
      <c r="E40" s="55"/>
      <c r="F40" s="55"/>
      <c r="G40" s="55"/>
      <c r="H40" s="55"/>
      <c r="I40" s="55"/>
      <c r="J40" s="55"/>
      <c r="K40" s="55"/>
      <c r="L40" s="52"/>
    </row>
    <row r="41" spans="1:12" x14ac:dyDescent="0.25">
      <c r="A41" s="52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2"/>
    </row>
    <row r="42" spans="1:12" ht="15.75" thickBot="1" x14ac:dyDescent="0.3">
      <c r="A42" s="52" t="s">
        <v>120</v>
      </c>
      <c r="B42" s="56">
        <f>B38+B40</f>
        <v>24500</v>
      </c>
      <c r="C42" s="56"/>
      <c r="D42" s="56">
        <f t="shared" ref="D42:K42" si="1">SUM(D8:D40)</f>
        <v>0</v>
      </c>
      <c r="E42" s="56">
        <f t="shared" si="1"/>
        <v>0</v>
      </c>
      <c r="F42" s="56">
        <f t="shared" si="1"/>
        <v>0</v>
      </c>
      <c r="G42" s="56">
        <f t="shared" si="1"/>
        <v>0</v>
      </c>
      <c r="H42" s="56">
        <f t="shared" si="1"/>
        <v>0</v>
      </c>
      <c r="I42" s="56">
        <f t="shared" si="1"/>
        <v>0</v>
      </c>
      <c r="J42" s="56">
        <f t="shared" si="1"/>
        <v>0</v>
      </c>
      <c r="K42" s="56">
        <f t="shared" si="1"/>
        <v>0</v>
      </c>
      <c r="L42" s="51"/>
    </row>
    <row r="43" spans="1:12" ht="15.75" thickTop="1" x14ac:dyDescent="0.25">
      <c r="A43" s="52"/>
      <c r="B43" s="70">
        <f>B42-24500</f>
        <v>0</v>
      </c>
      <c r="C43" s="70"/>
      <c r="D43" s="57" t="s">
        <v>113</v>
      </c>
      <c r="E43" s="57"/>
      <c r="F43" s="57"/>
      <c r="G43" s="57"/>
      <c r="H43" s="57"/>
      <c r="I43" s="57"/>
      <c r="J43" s="57"/>
      <c r="K43" s="57"/>
      <c r="L43" s="51"/>
    </row>
    <row r="44" spans="1:12" x14ac:dyDescent="0.25">
      <c r="A44" s="52"/>
      <c r="B44" s="54"/>
      <c r="C44" s="54"/>
      <c r="D44" s="52"/>
      <c r="E44" s="52"/>
      <c r="F44" s="52"/>
      <c r="G44" s="52"/>
      <c r="H44" s="52"/>
      <c r="I44" s="52"/>
      <c r="J44" s="52"/>
      <c r="K44" s="54"/>
      <c r="L44" s="52"/>
    </row>
  </sheetData>
  <pageMargins left="0.7" right="0.7" top="0.75" bottom="0.75" header="0.3" footer="0.3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SFP</vt:lpstr>
      <vt:lpstr>SoA</vt:lpstr>
      <vt:lpstr>SoA-II</vt:lpstr>
      <vt:lpstr>SCF</vt:lpstr>
      <vt:lpstr>SCF-Worksheet</vt:lpstr>
      <vt:lpstr>SCF!Print_Area</vt:lpstr>
      <vt:lpstr>'SCF-Worksheet'!Print_Area</vt:lpstr>
      <vt:lpstr>SFP!Print_Area</vt:lpstr>
      <vt:lpstr>SoA!Print_Area</vt:lpstr>
      <vt:lpstr>'SoA-II'!Print_Area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cmccarthy</dc:creator>
  <cp:lastModifiedBy>Louis Medina</cp:lastModifiedBy>
  <cp:lastPrinted>2018-01-09T23:47:47Z</cp:lastPrinted>
  <dcterms:created xsi:type="dcterms:W3CDTF">2018-01-08T18:39:52Z</dcterms:created>
  <dcterms:modified xsi:type="dcterms:W3CDTF">2018-02-03T23:39:16Z</dcterms:modified>
</cp:coreProperties>
</file>